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<sst xmlns="http://schemas.openxmlformats.org/spreadsheetml/2006/main" count="50" uniqueCount="43">
  <si>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</si>
  <si>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</si>
  <si>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</si>
  <si>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</si>
  <si>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</si>
  <si>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</si>
  <si>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</si>
  <si>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</si>
  <si>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</si>
  <si>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</si>
  <si>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</si>
  <si>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</si>
  <si>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</si>
  <si>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</si>
  <si>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</si>
  <si>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</si>
  <si>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</si>
  <si>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</si>
  <si>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</si>
  <si>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</si>
  <si>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</si>
  <si>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</si>
  <si>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</si>
  <si>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</si>
  <si>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</si>
  <si>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</si>
  <si>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</si>
  <si>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</si>
  <si>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</si>
  <si>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</si>
  <si>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South Hinksey Parish Council</t>
  </si>
  <si>
    <t>2022/23</t>
  </si>
  <si>
    <t>Comm Woodland</t>
  </si>
  <si>
    <t>Transparency Grant</t>
  </si>
  <si>
    <t>Grass cut grant repay</t>
  </si>
  <si>
    <t>Election costs</t>
  </si>
  <si>
    <t>Infrastructure</t>
  </si>
  <si>
    <t>Legal Contingency</t>
  </si>
  <si>
    <t>Burial Ground ext.</t>
  </si>
  <si>
    <t>2023/24</t>
  </si>
  <si>
    <t xml:space="preserve">Previous Clerk left im May and a Locum was employed for seven months at an increased cost.  The new Clerk employed from the 1st of January is CiLCA qualified and is on a higher salary. </t>
  </si>
  <si>
    <t>In the previous year there was £8405 received in grants .</t>
  </si>
  <si>
    <t>In the previous year £1606 was spent on the Speed Indication Device, there was £3090 S137 Expenditure, £690 S144 expenditure, £540 on the Parish Magazine and £13,257 on new play equipment.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</si>
</sst>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3" fontId="48" fillId="0" borderId="0" xfId="0" applyNumberFormat="1" applyFont="1" applyAlignment="1">
      <alignment/>
    </xf>
    <xf numFmtId="10" fontId="48" fillId="0" borderId="0" xfId="0" applyNumberFormat="1" applyFont="1" applyAlignment="1">
      <alignment/>
    </xf>
    <xf numFmtId="0" fontId="48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8" fillId="35" borderId="11" xfId="0" applyFont="1" applyFill="1" applyBorder="1" applyAlignment="1">
      <alignment wrapText="1"/>
    </xf>
    <xf numFmtId="0" fontId="49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11" xfId="0" applyFont="1" applyBorder="1" applyAlignment="1">
      <alignment wrapText="1"/>
    </xf>
    <xf numFmtId="0" fontId="48" fillId="36" borderId="11" xfId="0" applyFont="1" applyFill="1" applyBorder="1" applyAlignment="1">
      <alignment wrapText="1"/>
    </xf>
    <xf numFmtId="0" fontId="48" fillId="36" borderId="11" xfId="0" applyFont="1" applyFill="1" applyBorder="1" applyAlignment="1">
      <alignment wrapText="1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8" fillId="0" borderId="0" xfId="0" applyNumberFormat="1" applyFont="1" applyFill="1" applyAlignment="1">
      <alignment/>
    </xf>
    <xf numFmtId="0" fontId="48" fillId="0" borderId="0" xfId="0" applyFont="1" applyFill="1" applyAlignment="1">
      <alignment horizontal="center"/>
    </xf>
    <xf numFmtId="0" fontId="48" fillId="0" borderId="0" xfId="0" applyFont="1" applyBorder="1" applyAlignment="1">
      <alignment horizontal="center" wrapText="1"/>
    </xf>
    <xf numFmtId="0" fontId="50" fillId="37" borderId="11" xfId="0" applyFont="1" applyFill="1" applyBorder="1" applyAlignment="1">
      <alignment horizontal="center" wrapText="1"/>
    </xf>
    <xf numFmtId="0" fontId="48" fillId="0" borderId="0" xfId="0" applyFont="1" applyAlignment="1">
      <alignment wrapText="1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Alignment="1">
      <alignment wrapText="1"/>
    </xf>
    <xf numFmtId="0" fontId="48" fillId="0" borderId="0" xfId="0" applyFont="1" applyFill="1" applyBorder="1" applyAlignment="1">
      <alignment horizontal="left" vertical="top" wrapText="1"/>
    </xf>
    <xf numFmtId="0" fontId="50" fillId="0" borderId="0" xfId="0" applyFont="1" applyAlignment="1">
      <alignment/>
    </xf>
    <xf numFmtId="0" fontId="48" fillId="0" borderId="0" xfId="0" applyFont="1" applyFill="1" applyAlignment="1">
      <alignment wrapText="1"/>
    </xf>
    <xf numFmtId="0" fontId="51" fillId="0" borderId="0" xfId="0" applyFont="1" applyAlignment="1">
      <alignment/>
    </xf>
    <xf numFmtId="0" fontId="52" fillId="0" borderId="0" xfId="0" applyFont="1" applyAlignment="1">
      <alignment horizontal="left" vertical="center" indent="2"/>
    </xf>
    <xf numFmtId="0" fontId="46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6" fillId="0" borderId="13" xfId="0" applyFont="1" applyBorder="1" applyAlignment="1">
      <alignment/>
    </xf>
    <xf numFmtId="0" fontId="48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0" fontId="50" fillId="0" borderId="11" xfId="0" applyFont="1" applyBorder="1" applyAlignment="1">
      <alignment wrapText="1"/>
    </xf>
    <xf numFmtId="0" fontId="0" fillId="0" borderId="0" xfId="0" applyFont="1" applyAlignment="1">
      <alignment/>
    </xf>
    <xf numFmtId="4" fontId="0" fillId="38" borderId="0" xfId="0" applyNumberFormat="1" applyFill="1" applyAlignment="1">
      <alignment/>
    </xf>
    <xf numFmtId="3" fontId="0" fillId="38" borderId="0" xfId="0" applyNumberFormat="1" applyFill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wrapText="1"/>
    </xf>
    <xf numFmtId="0" fontId="48" fillId="0" borderId="14" xfId="0" applyFont="1" applyBorder="1" applyAlignment="1">
      <alignment wrapText="1"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68" zoomScaleNormal="68" zoomScalePageLayoutView="0" workbookViewId="0" topLeftCell="A12">
      <selection activeCell="F26" sqref="F26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51" t="s">
        <v>16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9"/>
    </row>
    <row r="2" spans="1:13" ht="15">
      <c r="A2" s="29" t="s">
        <v>17</v>
      </c>
      <c r="B2" s="24"/>
      <c r="C2" s="37" t="s">
        <v>30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/>
      <c r="C3" s="36"/>
      <c r="L3" s="9"/>
    </row>
    <row r="4" ht="13.5">
      <c r="A4" s="1" t="s">
        <v>28</v>
      </c>
    </row>
    <row r="5" spans="1:13" ht="99" customHeight="1">
      <c r="A5" s="49" t="s">
        <v>29</v>
      </c>
      <c r="B5" s="50"/>
      <c r="C5" s="50"/>
      <c r="D5" s="50"/>
      <c r="E5" s="50"/>
      <c r="F5" s="50"/>
      <c r="G5" s="50"/>
      <c r="H5" s="50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.75">
      <c r="D8" s="38" t="s">
        <v>31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26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15260</v>
      </c>
      <c r="F11" s="8">
        <v>13894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6" t="s">
        <v>19</v>
      </c>
      <c r="B13" s="47"/>
      <c r="C13" s="48"/>
      <c r="D13" s="8">
        <v>19024</v>
      </c>
      <c r="F13" s="8">
        <v>21000</v>
      </c>
      <c r="G13" s="5">
        <f>F13-D13</f>
        <v>1976</v>
      </c>
      <c r="H13" s="6">
        <f>IF((D13&gt;F13),(D13-F13)/D13,IF(D13&lt;F13,-(D13-F13)/D13,IF(D13=F13,0)))</f>
        <v>0.10386879730866275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4" t="s">
        <v>3</v>
      </c>
      <c r="B15" s="44"/>
      <c r="C15" s="44"/>
      <c r="D15" s="8">
        <v>20371</v>
      </c>
      <c r="F15" s="8">
        <v>6562</v>
      </c>
      <c r="G15" s="5">
        <f>F15-D15</f>
        <v>-13809</v>
      </c>
      <c r="H15" s="6">
        <f>IF((D15&gt;F15),(D15-F15)/D15,IF(D15&lt;F15,-(D15-F15)/D15,IF(D15=F15,0)))</f>
        <v>0.6778754111236561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IF((H15&lt;15%)*AND(G15&lt;100000),"NO","YES")</f>
        <v>YES</v>
      </c>
      <c r="M15" s="10" t="str">
        <f>IF((L15="YES")*AND(I15+J15&lt;1),"Explanation not required, difference less than £200"," ")</f>
        <v> </v>
      </c>
      <c r="N15" s="13" t="s">
        <v>41</v>
      </c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4" t="s">
        <v>4</v>
      </c>
      <c r="B17" s="44"/>
      <c r="C17" s="44"/>
      <c r="D17" s="8">
        <v>6849</v>
      </c>
      <c r="F17" s="8">
        <v>8489</v>
      </c>
      <c r="G17" s="5">
        <f>F17-D17</f>
        <v>1640</v>
      </c>
      <c r="H17" s="6">
        <f>IF((D17&gt;F17),(D17-F17)/D17,IF(D17&lt;F17,-(D17-F17)/D17,IF(D17=F17,0)))</f>
        <v>0.23945101474667835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1</v>
      </c>
      <c r="L17" s="4" t="str">
        <f>IF((H17&lt;15%)*AND(G17&lt;100000),"NO","YES")</f>
        <v>YES</v>
      </c>
      <c r="M17" s="10" t="str">
        <f>IF((L17="YES")*AND(I17+J17&lt;1),"Explanation not required, difference less than £200"," ")</f>
        <v> </v>
      </c>
      <c r="N17" s="13" t="s">
        <v>40</v>
      </c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4" t="s">
        <v>20</v>
      </c>
      <c r="B21" s="44"/>
      <c r="C21" s="44"/>
      <c r="D21" s="8">
        <v>33912</v>
      </c>
      <c r="F21" s="8">
        <v>11019</v>
      </c>
      <c r="G21" s="5">
        <f>F21-D21</f>
        <v>-22893</v>
      </c>
      <c r="H21" s="6">
        <f>IF((D21&gt;F21),(D21-F21)/D21,IF(D21&lt;F21,-(D21-F21)/D21,IF(D21=F21,0)))</f>
        <v>0.675070771408351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IF((H21&lt;15%)*AND(G21&lt;100000),"NO","YES")</f>
        <v>YES</v>
      </c>
      <c r="M21" s="10" t="str">
        <f>IF((L21="YES")*AND(I21+J21&lt;1),"Explanation not required, difference less than £200"," ")</f>
        <v> </v>
      </c>
      <c r="N21" s="13" t="s">
        <v>42</v>
      </c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13894</v>
      </c>
      <c r="F23" s="2">
        <f>F11+F13+F15-F17-F19-F21</f>
        <v>21948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13894</v>
      </c>
      <c r="F26" s="8">
        <v>21948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123067</v>
      </c>
      <c r="F28" s="8">
        <v>123067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18</v>
      </c>
    </row>
  </sheetData>
  <sheetProtection/>
  <mergeCells count="11"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  <mergeCell ref="A21:C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7">
      <selection activeCell="G11" sqref="G11"/>
    </sheetView>
  </sheetViews>
  <sheetFormatPr defaultColWidth="9.140625" defaultRowHeight="15"/>
  <sheetData>
    <row r="1" ht="15.75" customHeight="1">
      <c r="A1" s="32" t="s">
        <v>21</v>
      </c>
    </row>
    <row r="2" ht="15.75" customHeight="1">
      <c r="A2" s="41" t="s">
        <v>27</v>
      </c>
    </row>
    <row r="3" ht="14.25">
      <c r="A3" t="s">
        <v>22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23</v>
      </c>
    </row>
    <row r="7" spans="2:4" ht="14.25">
      <c r="B7" s="34" t="s">
        <v>32</v>
      </c>
      <c r="D7" s="34">
        <v>463.48</v>
      </c>
    </row>
    <row r="8" spans="2:4" ht="15" customHeight="1">
      <c r="B8" s="34" t="s">
        <v>33</v>
      </c>
      <c r="D8" s="34">
        <v>100.09</v>
      </c>
    </row>
    <row r="9" spans="2:4" ht="14.25">
      <c r="B9" s="34" t="s">
        <v>34</v>
      </c>
      <c r="D9" s="34">
        <v>1000</v>
      </c>
    </row>
    <row r="10" spans="2:4" ht="14.25">
      <c r="B10" s="34" t="s">
        <v>35</v>
      </c>
      <c r="D10" s="43">
        <v>2600</v>
      </c>
    </row>
    <row r="11" spans="2:4" ht="14.25">
      <c r="B11" s="34" t="s">
        <v>36</v>
      </c>
      <c r="D11" s="42">
        <v>4002.8</v>
      </c>
    </row>
    <row r="12" spans="2:4" ht="14.25">
      <c r="B12" s="34" t="s">
        <v>37</v>
      </c>
      <c r="D12" s="43">
        <v>5000</v>
      </c>
    </row>
    <row r="13" spans="2:4" ht="14.25">
      <c r="B13" s="34" t="s">
        <v>38</v>
      </c>
      <c r="D13" s="43">
        <v>19000</v>
      </c>
    </row>
    <row r="14" ht="14.25">
      <c r="E14" s="33">
        <f>SUM(D7:D13)</f>
        <v>32166.37</v>
      </c>
    </row>
    <row r="16" spans="1:4" ht="14.25">
      <c r="A16" s="31" t="s">
        <v>24</v>
      </c>
      <c r="D16" s="42">
        <v>7165.23</v>
      </c>
    </row>
    <row r="17" ht="14.25">
      <c r="E17" s="33">
        <f>D16</f>
        <v>7165.23</v>
      </c>
    </row>
    <row r="18" spans="1:6" ht="15" thickBot="1">
      <c r="A18" s="31" t="s">
        <v>25</v>
      </c>
      <c r="F18" s="35">
        <f>E14+E17</f>
        <v>39331.6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</dc:creator>
  <cp:keywords/>
  <dc:description/>
  <cp:lastModifiedBy>East Ilsley Parish Council</cp:lastModifiedBy>
  <cp:lastPrinted>2020-03-19T12:45:09Z</cp:lastPrinted>
  <dcterms:created xsi:type="dcterms:W3CDTF">2012-07-11T10:01:28Z</dcterms:created>
  <dcterms:modified xsi:type="dcterms:W3CDTF">2024-06-17T14:49:55Z</dcterms:modified>
  <cp:category/>
  <cp:version/>
  <cp:contentType/>
  <cp:contentStatus/>
</cp:coreProperties>
</file>